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24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<sst xmlns="http://schemas.openxmlformats.org/spreadsheetml/2006/main" count="131" uniqueCount="130">
  <si>
    <t>A/A</t>
  </si>
  <si>
    <t>REG. NO.</t>
  </si>
  <si>
    <t>FINAL SCORE</t>
  </si>
  <si>
    <t>%</t>
  </si>
  <si>
    <t>ACRONYM</t>
  </si>
  <si>
    <t xml:space="preserve"> LEAD BENEFICIARY</t>
  </si>
  <si>
    <t>Priority Axis</t>
  </si>
  <si>
    <t>Specific Objective</t>
  </si>
  <si>
    <t>Project Title</t>
  </si>
  <si>
    <t>AXIS 1</t>
  </si>
  <si>
    <t>CONNECT</t>
  </si>
  <si>
    <t>Municipality of Volvi</t>
  </si>
  <si>
    <t>Museums Connecting Cultures Connecting People</t>
  </si>
  <si>
    <t>Cross4all</t>
  </si>
  <si>
    <t>Lab of Medical Informatics ( School of Medicine), Aristotle University of Thessaloniki (AUTH)</t>
  </si>
  <si>
    <t>Cross-border initiative for integrated health and social services promoting safe ageing, early prevention and independent living for all</t>
  </si>
  <si>
    <t>IpA Shield II</t>
  </si>
  <si>
    <t>General Hospital of Kilkis</t>
  </si>
  <si>
    <t>Joint Actions for the protection and improvement of public health in the Cross-border area</t>
  </si>
  <si>
    <t>HealthNET</t>
  </si>
  <si>
    <t>Municipalty of Irakleia</t>
  </si>
  <si>
    <t>Primary Healthcare Network</t>
  </si>
  <si>
    <t>TERRO VINO</t>
  </si>
  <si>
    <t>GREEK - ITALIAN CHAMBER OF COMMERCE OF THESALONIKI</t>
  </si>
  <si>
    <t>Oenotouristic cross-border capacity building: A transition from promoting wine production to oenotourism experience</t>
  </si>
  <si>
    <t>In4Child</t>
  </si>
  <si>
    <t>ARSIS - Association for the Social Support of youth</t>
  </si>
  <si>
    <t xml:space="preserve">Psycho-social and health Interventions for the wellbeing of children from vulnerable populations </t>
  </si>
  <si>
    <t>COMETECH</t>
  </si>
  <si>
    <t>ALexander Technological educational Institute of Thessaloniki</t>
  </si>
  <si>
    <t>Continuity of care in Metabolic diseas through modern TECHnology</t>
  </si>
  <si>
    <t>EMPLOYOUTH</t>
  </si>
  <si>
    <t>CHAMBER OF COMMERCE AND INDUSTRY OF SERRES</t>
  </si>
  <si>
    <t>creating employemnt opportunities of young graduates in he cb area</t>
  </si>
  <si>
    <t>EX-INFO</t>
  </si>
  <si>
    <t>National Organisation for Health Care Services provision</t>
  </si>
  <si>
    <t>Unified information system for EXchanging INFOrmation between primary health units in the cross-border area for emergency health cases</t>
  </si>
  <si>
    <t>QuadHelix/ Quality Health</t>
  </si>
  <si>
    <t>GENERAL HOSPITAL OF PELLA</t>
  </si>
  <si>
    <t>Improving Quality and Accessibility of Health Care and Social services Centers in Cross-Border Regions</t>
  </si>
  <si>
    <t>I-TOUR</t>
  </si>
  <si>
    <t>Center for development of Pelagonija region</t>
  </si>
  <si>
    <t>Increasing Tourism Opportunities through Utilization of Resources</t>
  </si>
  <si>
    <t>CINECULTURE</t>
  </si>
  <si>
    <t>Municipality of Eddessa</t>
  </si>
  <si>
    <t>INTERACTIVE AND VIRTUAL PRESENTATION OF CULTURAL  HERITAGE &amp; CINEMA</t>
  </si>
  <si>
    <t>Heart Safe Cities</t>
  </si>
  <si>
    <t xml:space="preserve">4th Regional Health Directorate of Macedonia - Thrace </t>
  </si>
  <si>
    <t>Cross border Heart Safe Cities</t>
  </si>
  <si>
    <t>IBiSEAit</t>
  </si>
  <si>
    <t>Greek Association of IT, Telecom Applications and New Technologies Companies</t>
  </si>
  <si>
    <t>Increase Innovative Business in sea, environment &amp; Agriculture and IT</t>
  </si>
  <si>
    <t>Municipality of Thermaikos</t>
  </si>
  <si>
    <t>ToCulter</t>
  </si>
  <si>
    <t>Regional Development Fund of Central Macedonia</t>
  </si>
  <si>
    <t>Promote tourism and Culture through the water</t>
  </si>
  <si>
    <t>WE CARE</t>
  </si>
  <si>
    <t>Organisation of Social protection, solidarity and Education ( O.S.P.S.E.)</t>
  </si>
  <si>
    <t>Health care for children with Cardio and Respiratory sensitivity in the Cross Border area</t>
  </si>
  <si>
    <t>HOLY WATER</t>
  </si>
  <si>
    <t>Municipality of Prespes</t>
  </si>
  <si>
    <t>Enhancing the cultural toristic product of the cross-border area of Prespas through the promotion of the natural and cultural heritage</t>
  </si>
  <si>
    <t>Icba</t>
  </si>
  <si>
    <t>Alexander Innovation Zone SA</t>
  </si>
  <si>
    <t>Intelligent Cross-Border Accelerator for Innovative ICT-enabled start-ups</t>
  </si>
  <si>
    <t>AXIS 2</t>
  </si>
  <si>
    <t>Plan D.oiran</t>
  </si>
  <si>
    <t>REGION OF CENTRAL MACEDONIA</t>
  </si>
  <si>
    <t>Integrated sustainable management system of Doirani Lake ecosystem</t>
  </si>
  <si>
    <t>HELP</t>
  </si>
  <si>
    <t>TECHNOLOGICAL EDUCATION Institution of CENTRAL Macedonia - Department of Mechanical Engineering</t>
  </si>
  <si>
    <t>Integrated Operations Center for Providing Humanitarian Assistance</t>
  </si>
  <si>
    <t>BENEFIT</t>
  </si>
  <si>
    <t>Ministry of Interior and Administrative Reconstruction - YPESDA</t>
  </si>
  <si>
    <t>Building ENergy EFficiency ImprovemenT: Demonstration for public buildings</t>
  </si>
  <si>
    <t>LESS-WASTE-II</t>
  </si>
  <si>
    <t>Waste Management of Western Macedonia SA (DIADYMA)</t>
  </si>
  <si>
    <t>Development of an Action Plan for he Management of Bio-wastes at the Cross-Border Region</t>
  </si>
  <si>
    <t>WE CROSS BORDERS</t>
  </si>
  <si>
    <t>Decentrilised Administration of Macedonia &amp; Thrace</t>
  </si>
  <si>
    <t>Greece and former Yugoslav Republic of Macedonia border infrastructure development</t>
  </si>
  <si>
    <t>COMBINE2PROTECT</t>
  </si>
  <si>
    <t>Centre for development of the South-East planning region</t>
  </si>
  <si>
    <t>Common Plans for Biodeversity conservation and sustainable targets for the development of bilateral network of protected areas</t>
  </si>
  <si>
    <t>Region of Western Macedonia</t>
  </si>
  <si>
    <t>SYMBIOSIS</t>
  </si>
  <si>
    <t>Public Enterprise KOMUNALEC Bitola</t>
  </si>
  <si>
    <t>Symbiotic Network of Bio-waste Sustainable Management</t>
  </si>
  <si>
    <t>TRAP</t>
  </si>
  <si>
    <t>ENVIRONMENTAL CENTRE OF WESTERN MACEDONIA</t>
  </si>
  <si>
    <t>Trans boundaries Air Pollution Health Index Development and Implementation</t>
  </si>
  <si>
    <t>AQUA-M II</t>
  </si>
  <si>
    <t>Municipality of Gevgelija</t>
  </si>
  <si>
    <t>Sustainable management of cross-border water resources</t>
  </si>
  <si>
    <t>J-CROSS</t>
  </si>
  <si>
    <t>Joint Cross Border Cooperation for Securing Societies Against Natural and Man Made Disasters</t>
  </si>
  <si>
    <t>wa-mbrella</t>
  </si>
  <si>
    <t>Municipality of Almopia</t>
  </si>
  <si>
    <t>Protection of the water resources by reducing the human environmental footprint</t>
  </si>
  <si>
    <t>PAPESHE</t>
  </si>
  <si>
    <t>Aristotle University of Thessaloniki - Special Account of Research Funds - School of Veterinary Medicine</t>
  </si>
  <si>
    <t>Protection of Autochthonous populations of Pelagonia SHEep breed in the cross-border area</t>
  </si>
  <si>
    <t>3EM</t>
  </si>
  <si>
    <t>Municipality of Valandovo</t>
  </si>
  <si>
    <t>Evaluation energy efficiency measurements</t>
  </si>
  <si>
    <t>CONSE-PP</t>
  </si>
  <si>
    <t>Institute of plant Breeding and Genetic Resources, Hellenic Agricultural organisation - DEMETER</t>
  </si>
  <si>
    <t>Improving the conservation of the priority plants in the cross border area</t>
  </si>
  <si>
    <t>STRAS</t>
  </si>
  <si>
    <t>Alexander Technological educational Institute of Thessaloniki-Department of Automation Engineering</t>
  </si>
  <si>
    <t>Safe Cross-Border transportation of Hazardous Materials: Orphan Radioactive Sources</t>
  </si>
  <si>
    <t>ZEFFIROS</t>
  </si>
  <si>
    <t>MUNICIPALITY OF SERRES</t>
  </si>
  <si>
    <t>Zero-waste-energy-efficient agricultural communities in the Greece-the former Yugoslav Republic of Macedonia crosspborder area</t>
  </si>
  <si>
    <t>SmartWaterSave</t>
  </si>
  <si>
    <t>A real time monitoring and leakage detection and reduction system in water distribution networks</t>
  </si>
  <si>
    <t>ENPOL-EE</t>
  </si>
  <si>
    <t>Municipality of Pella</t>
  </si>
  <si>
    <t>Energy Efficiency in the cross border area as an indicative factor for environmental policy</t>
  </si>
  <si>
    <t>aGROWchain</t>
  </si>
  <si>
    <t>Municipal District Heating Company of the Wider Region of Amyntaio (DETEPA)</t>
  </si>
  <si>
    <t>Agrowaste supply chains for sustainable growth</t>
  </si>
  <si>
    <t>BIOREAL</t>
  </si>
  <si>
    <t>New Environmental Bio-Reality</t>
  </si>
  <si>
    <t>SUMBIO</t>
  </si>
  <si>
    <t>Municipality of Lagadas</t>
  </si>
  <si>
    <t>Sustainable management and treatment of Bio Wastes by using Bio fuel production methods</t>
  </si>
  <si>
    <t>Green Inter-e-Mobility</t>
  </si>
  <si>
    <t>Technological Education Institution of Western Macedonia ( TEIWM)</t>
  </si>
  <si>
    <t>Integration of Green Transport in Cities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</si>
</sst>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4"/>
      <color indexed="17"/>
      <name val="Calibri"/>
      <family val="2"/>
    </font>
    <font>
      <sz val="10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8"/>
      <color indexed="8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4"/>
      <color rgb="FF006100"/>
      <name val="Calibri"/>
      <family val="2"/>
    </font>
    <font>
      <sz val="10"/>
      <color rgb="FF006100"/>
      <name val="Calibri"/>
      <family val="2"/>
    </font>
    <font>
      <b/>
      <sz val="18"/>
      <color theme="1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4" fillId="0" borderId="0">
      <alignment/>
      <protection/>
    </xf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2">
    <xf numFmtId="0" fontId="0" fillId="0" borderId="0" xfId="0" applyFont="1" applyAlignment="1">
      <alignment/>
    </xf>
    <xf numFmtId="4" fontId="36" fillId="30" borderId="10" xfId="49" applyNumberFormat="1" applyBorder="1" applyAlignment="1">
      <alignment horizontal="center" vertical="center" wrapText="1"/>
    </xf>
    <xf numFmtId="0" fontId="36" fillId="30" borderId="10" xfId="49" applyBorder="1" applyAlignment="1">
      <alignment horizontal="center" vertical="center" wrapText="1"/>
    </xf>
    <xf numFmtId="43" fontId="43" fillId="30" borderId="10" xfId="50" applyFont="1" applyFill="1" applyBorder="1" applyAlignment="1">
      <alignment horizontal="center" vertical="center" wrapText="1"/>
    </xf>
    <xf numFmtId="164" fontId="36" fillId="30" borderId="10" xfId="49" applyNumberFormat="1" applyBorder="1" applyAlignment="1">
      <alignment horizontal="center" vertical="center" wrapText="1"/>
    </xf>
    <xf numFmtId="0" fontId="44" fillId="30" borderId="10" xfId="49" applyFont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3" fontId="45" fillId="0" borderId="10" xfId="50" applyFont="1" applyFill="1" applyBorder="1" applyAlignment="1">
      <alignment horizontal="center" vertical="center"/>
    </xf>
    <xf numFmtId="164" fontId="9" fillId="0" borderId="10" xfId="55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35" fillId="0" borderId="10" xfId="48" applyFill="1" applyBorder="1" applyAlignment="1">
      <alignment horizontal="center" vertical="center"/>
    </xf>
    <xf numFmtId="0" fontId="35" fillId="29" borderId="10" xfId="48" applyBorder="1" applyAlignment="1">
      <alignment horizontal="center" vertical="center"/>
    </xf>
    <xf numFmtId="0" fontId="35" fillId="29" borderId="10" xfId="48" applyBorder="1" applyAlignment="1">
      <alignment horizontal="center" vertical="center" wrapText="1"/>
    </xf>
    <xf numFmtId="43" fontId="35" fillId="29" borderId="10" xfId="50" applyFont="1" applyFill="1" applyBorder="1" applyAlignment="1">
      <alignment horizontal="center" vertical="center"/>
    </xf>
    <xf numFmtId="164" fontId="35" fillId="29" borderId="10" xfId="48" applyNumberFormat="1" applyBorder="1" applyAlignment="1">
      <alignment horizontal="center" vertical="center" wrapText="1"/>
    </xf>
    <xf numFmtId="0" fontId="35" fillId="29" borderId="10" xfId="48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43" fontId="2" fillId="0" borderId="0" xfId="50" applyFont="1" applyAlignment="1">
      <alignment/>
    </xf>
    <xf numFmtId="43" fontId="46" fillId="0" borderId="10" xfId="50" applyFont="1" applyFill="1" applyBorder="1" applyAlignment="1">
      <alignment horizontal="center" vertical="center"/>
    </xf>
    <xf numFmtId="10" fontId="9" fillId="0" borderId="10" xfId="55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5" fillId="29" borderId="0" xfId="48" applyBorder="1" applyAlignment="1">
      <alignment horizontal="center" vertical="center"/>
    </xf>
    <xf numFmtId="43" fontId="35" fillId="29" borderId="10" xfId="48" applyNumberFormat="1" applyBorder="1" applyAlignment="1">
      <alignment horizontal="center" vertical="center"/>
    </xf>
    <xf numFmtId="10" fontId="35" fillId="29" borderId="10" xfId="48" applyNumberFormat="1" applyBorder="1" applyAlignment="1">
      <alignment horizontal="center" vertical="center" wrapText="1"/>
    </xf>
    <xf numFmtId="0" fontId="35" fillId="29" borderId="10" xfId="48" applyBorder="1" applyAlignment="1">
      <alignment horizontal="left" vertical="center" wrapText="1"/>
    </xf>
    <xf numFmtId="0" fontId="35" fillId="29" borderId="11" xfId="48" applyBorder="1" applyAlignment="1">
      <alignment horizontal="center" vertical="center"/>
    </xf>
    <xf numFmtId="0" fontId="35" fillId="29" borderId="11" xfId="48" applyBorder="1" applyAlignment="1">
      <alignment horizontal="center" vertical="center" wrapText="1"/>
    </xf>
    <xf numFmtId="43" fontId="35" fillId="29" borderId="11" xfId="50" applyFont="1" applyFill="1" applyBorder="1" applyAlignment="1">
      <alignment horizontal="center" vertical="center"/>
    </xf>
    <xf numFmtId="164" fontId="35" fillId="29" borderId="11" xfId="48" applyNumberFormat="1" applyBorder="1" applyAlignment="1">
      <alignment horizontal="center" vertical="center" wrapText="1"/>
    </xf>
    <xf numFmtId="0" fontId="35" fillId="29" borderId="11" xfId="48" applyBorder="1" applyAlignment="1">
      <alignment horizontal="left" vertical="top" wrapText="1"/>
    </xf>
    <xf numFmtId="0" fontId="35" fillId="0" borderId="0" xfId="48" applyFill="1" applyBorder="1" applyAlignment="1">
      <alignment horizontal="center" vertical="center"/>
    </xf>
    <xf numFmtId="0" fontId="35" fillId="0" borderId="0" xfId="48" applyFill="1" applyBorder="1" applyAlignment="1">
      <alignment horizontal="center" vertical="center" wrapText="1"/>
    </xf>
    <xf numFmtId="43" fontId="35" fillId="0" borderId="0" xfId="50" applyFont="1" applyFill="1" applyBorder="1" applyAlignment="1">
      <alignment horizontal="center" vertical="center"/>
    </xf>
    <xf numFmtId="164" fontId="35" fillId="0" borderId="0" xfId="48" applyNumberFormat="1" applyFill="1" applyBorder="1" applyAlignment="1">
      <alignment horizontal="center" vertical="center" wrapText="1"/>
    </xf>
    <xf numFmtId="0" fontId="35" fillId="0" borderId="0" xfId="48" applyFill="1" applyBorder="1" applyAlignment="1">
      <alignment horizontal="left" vertical="top" wrapText="1"/>
    </xf>
    <xf numFmtId="0" fontId="0" fillId="0" borderId="0" xfId="0" applyBorder="1" applyAlignment="1">
      <alignment/>
    </xf>
    <xf numFmtId="4" fontId="12" fillId="0" borderId="12" xfId="49" applyNumberFormat="1" applyFont="1" applyFill="1" applyBorder="1" applyAlignment="1">
      <alignment horizontal="center" vertical="center" wrapText="1"/>
    </xf>
    <xf numFmtId="4" fontId="12" fillId="0" borderId="13" xfId="49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7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5</xdr:col>
      <xdr:colOff>123825</xdr:colOff>
      <xdr:row>3</xdr:row>
      <xdr:rowOff>171450</xdr:rowOff>
    </xdr:to>
    <xdr:pic>
      <xdr:nvPicPr>
        <xdr:cNvPr id="1" name="Εικόνα 2" descr="Interreg_IPA_CBC_Greece-FYR_Macedonia_TEST_SOLUTION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3629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8"/>
  <sheetViews>
    <sheetView tabSelected="1" zoomScalePageLayoutView="0" workbookViewId="0" topLeftCell="A28">
      <selection activeCell="I23" sqref="I23"/>
    </sheetView>
  </sheetViews>
  <sheetFormatPr defaultColWidth="9.140625" defaultRowHeight="15"/>
  <cols>
    <col min="1" max="1" width="4.421875" style="18" customWidth="1"/>
    <col min="2" max="2" width="9.140625" style="0" customWidth="1"/>
    <col min="3" max="3" width="20.421875" style="19" customWidth="1"/>
    <col min="4" max="4" width="9.140625" style="0" customWidth="1"/>
    <col min="5" max="5" width="10.7109375" style="0" customWidth="1"/>
    <col min="6" max="6" width="39.7109375" style="0" customWidth="1"/>
    <col min="8" max="8" width="11.7109375" style="0" customWidth="1"/>
    <col min="9" max="9" width="46.00390625" style="0" customWidth="1"/>
  </cols>
  <sheetData>
    <row r="5" spans="1:9" ht="30">
      <c r="A5" s="1" t="s">
        <v>0</v>
      </c>
      <c r="B5" s="2" t="s">
        <v>1</v>
      </c>
      <c r="C5" s="3" t="s">
        <v>2</v>
      </c>
      <c r="D5" s="4" t="s">
        <v>3</v>
      </c>
      <c r="E5" s="2" t="s">
        <v>4</v>
      </c>
      <c r="F5" s="5" t="s">
        <v>5</v>
      </c>
      <c r="G5" s="2" t="s">
        <v>6</v>
      </c>
      <c r="H5" s="2" t="s">
        <v>7</v>
      </c>
      <c r="I5" s="2" t="s">
        <v>8</v>
      </c>
    </row>
    <row r="6" spans="1:9" ht="42" customHeight="1">
      <c r="A6" s="39" t="s">
        <v>9</v>
      </c>
      <c r="B6" s="40"/>
      <c r="C6" s="40"/>
      <c r="D6" s="40"/>
      <c r="E6" s="40"/>
      <c r="F6" s="40"/>
      <c r="G6" s="40"/>
      <c r="H6" s="40"/>
      <c r="I6" s="40"/>
    </row>
    <row r="7" spans="1:9" s="11" customFormat="1" ht="42" customHeight="1">
      <c r="A7" s="6">
        <v>1</v>
      </c>
      <c r="B7" s="7">
        <v>2095</v>
      </c>
      <c r="C7" s="8">
        <f>(63+81+60)/3</f>
        <v>68</v>
      </c>
      <c r="D7" s="9">
        <f aca="true" t="shared" si="0" ref="D7:D24">C7/87</f>
        <v>0.7816091954022989</v>
      </c>
      <c r="E7" s="7" t="s">
        <v>10</v>
      </c>
      <c r="F7" s="10" t="s">
        <v>11</v>
      </c>
      <c r="G7" s="7">
        <v>1</v>
      </c>
      <c r="H7" s="7">
        <v>1.3</v>
      </c>
      <c r="I7" s="7" t="s">
        <v>12</v>
      </c>
    </row>
    <row r="8" spans="1:9" s="11" customFormat="1" ht="42" customHeight="1">
      <c r="A8" s="6">
        <v>2</v>
      </c>
      <c r="B8" s="7">
        <v>1816</v>
      </c>
      <c r="C8" s="8">
        <v>62.5</v>
      </c>
      <c r="D8" s="9">
        <f t="shared" si="0"/>
        <v>0.7183908045977011</v>
      </c>
      <c r="E8" s="7" t="s">
        <v>13</v>
      </c>
      <c r="F8" s="10" t="s">
        <v>14</v>
      </c>
      <c r="G8" s="7">
        <v>1</v>
      </c>
      <c r="H8" s="7">
        <v>1.2</v>
      </c>
      <c r="I8" s="7" t="s">
        <v>15</v>
      </c>
    </row>
    <row r="9" spans="1:9" s="11" customFormat="1" ht="42" customHeight="1">
      <c r="A9" s="6">
        <v>3</v>
      </c>
      <c r="B9" s="7">
        <v>2491</v>
      </c>
      <c r="C9" s="8">
        <v>62.5</v>
      </c>
      <c r="D9" s="9">
        <f t="shared" si="0"/>
        <v>0.7183908045977011</v>
      </c>
      <c r="E9" s="7" t="s">
        <v>16</v>
      </c>
      <c r="F9" s="10" t="s">
        <v>17</v>
      </c>
      <c r="G9" s="7">
        <v>1</v>
      </c>
      <c r="H9" s="7">
        <v>1.2</v>
      </c>
      <c r="I9" s="7" t="s">
        <v>18</v>
      </c>
    </row>
    <row r="10" spans="1:9" s="11" customFormat="1" ht="42" customHeight="1">
      <c r="A10" s="6">
        <v>4</v>
      </c>
      <c r="B10" s="7">
        <v>1817</v>
      </c>
      <c r="C10" s="8">
        <f>(57+69+61)/3</f>
        <v>62.333333333333336</v>
      </c>
      <c r="D10" s="9">
        <f t="shared" si="0"/>
        <v>0.7164750957854407</v>
      </c>
      <c r="E10" s="7" t="s">
        <v>19</v>
      </c>
      <c r="F10" s="10" t="s">
        <v>20</v>
      </c>
      <c r="G10" s="7">
        <v>1</v>
      </c>
      <c r="H10" s="7">
        <v>1.2</v>
      </c>
      <c r="I10" s="7" t="s">
        <v>21</v>
      </c>
    </row>
    <row r="11" spans="1:9" s="11" customFormat="1" ht="42" customHeight="1">
      <c r="A11" s="6">
        <v>5</v>
      </c>
      <c r="B11" s="7">
        <v>1986</v>
      </c>
      <c r="C11" s="8">
        <v>62</v>
      </c>
      <c r="D11" s="9">
        <f t="shared" si="0"/>
        <v>0.7126436781609196</v>
      </c>
      <c r="E11" s="7" t="s">
        <v>22</v>
      </c>
      <c r="F11" s="10" t="s">
        <v>23</v>
      </c>
      <c r="G11" s="7">
        <v>1</v>
      </c>
      <c r="H11" s="7">
        <v>1.3</v>
      </c>
      <c r="I11" s="7" t="s">
        <v>24</v>
      </c>
    </row>
    <row r="12" spans="1:9" s="11" customFormat="1" ht="42" customHeight="1">
      <c r="A12" s="6">
        <v>6</v>
      </c>
      <c r="B12" s="7">
        <v>2056</v>
      </c>
      <c r="C12" s="8">
        <f>(64+57+59)/3</f>
        <v>60</v>
      </c>
      <c r="D12" s="9">
        <f t="shared" si="0"/>
        <v>0.6896551724137931</v>
      </c>
      <c r="E12" s="7" t="s">
        <v>25</v>
      </c>
      <c r="F12" s="10" t="s">
        <v>26</v>
      </c>
      <c r="G12" s="7">
        <v>1</v>
      </c>
      <c r="H12" s="7">
        <v>1.2</v>
      </c>
      <c r="I12" s="7" t="s">
        <v>27</v>
      </c>
    </row>
    <row r="13" spans="1:9" s="11" customFormat="1" ht="42" customHeight="1">
      <c r="A13" s="6">
        <v>7</v>
      </c>
      <c r="B13" s="7">
        <v>1901</v>
      </c>
      <c r="C13" s="8">
        <v>59.5</v>
      </c>
      <c r="D13" s="9">
        <f t="shared" si="0"/>
        <v>0.6839080459770115</v>
      </c>
      <c r="E13" s="7" t="s">
        <v>28</v>
      </c>
      <c r="F13" s="10" t="s">
        <v>29</v>
      </c>
      <c r="G13" s="7">
        <v>1</v>
      </c>
      <c r="H13" s="7">
        <v>1.2</v>
      </c>
      <c r="I13" s="7" t="s">
        <v>30</v>
      </c>
    </row>
    <row r="14" spans="1:9" s="11" customFormat="1" ht="42" customHeight="1">
      <c r="A14" s="6">
        <v>8</v>
      </c>
      <c r="B14" s="7">
        <v>1943</v>
      </c>
      <c r="C14" s="8">
        <v>59</v>
      </c>
      <c r="D14" s="9">
        <f t="shared" si="0"/>
        <v>0.6781609195402298</v>
      </c>
      <c r="E14" s="7" t="s">
        <v>31</v>
      </c>
      <c r="F14" s="10" t="s">
        <v>32</v>
      </c>
      <c r="G14" s="7">
        <v>1</v>
      </c>
      <c r="H14" s="7">
        <v>1.1</v>
      </c>
      <c r="I14" s="7" t="s">
        <v>33</v>
      </c>
    </row>
    <row r="15" spans="1:9" s="11" customFormat="1" ht="42" customHeight="1">
      <c r="A15" s="6">
        <v>9</v>
      </c>
      <c r="B15" s="7">
        <v>2032</v>
      </c>
      <c r="C15" s="8">
        <f>(62+54+60)/3</f>
        <v>58.666666666666664</v>
      </c>
      <c r="D15" s="9">
        <f t="shared" si="0"/>
        <v>0.6743295019157088</v>
      </c>
      <c r="E15" s="7" t="s">
        <v>34</v>
      </c>
      <c r="F15" s="10" t="s">
        <v>35</v>
      </c>
      <c r="G15" s="7">
        <v>1</v>
      </c>
      <c r="H15" s="7">
        <v>1.2</v>
      </c>
      <c r="I15" s="7" t="s">
        <v>36</v>
      </c>
    </row>
    <row r="16" spans="1:9" s="11" customFormat="1" ht="42" customHeight="1">
      <c r="A16" s="6">
        <v>10</v>
      </c>
      <c r="B16" s="7">
        <v>2089</v>
      </c>
      <c r="C16" s="8">
        <f>(62+54+59)/3</f>
        <v>58.333333333333336</v>
      </c>
      <c r="D16" s="9">
        <f t="shared" si="0"/>
        <v>0.6704980842911877</v>
      </c>
      <c r="E16" s="7" t="s">
        <v>37</v>
      </c>
      <c r="F16" s="10" t="s">
        <v>38</v>
      </c>
      <c r="G16" s="7">
        <v>1</v>
      </c>
      <c r="H16" s="7">
        <v>1.2</v>
      </c>
      <c r="I16" s="7" t="s">
        <v>39</v>
      </c>
    </row>
    <row r="17" spans="1:9" s="11" customFormat="1" ht="42" customHeight="1">
      <c r="A17" s="6">
        <v>11</v>
      </c>
      <c r="B17" s="7">
        <v>1754</v>
      </c>
      <c r="C17" s="8">
        <v>58</v>
      </c>
      <c r="D17" s="9">
        <f t="shared" si="0"/>
        <v>0.6666666666666666</v>
      </c>
      <c r="E17" s="7" t="s">
        <v>40</v>
      </c>
      <c r="F17" s="10" t="s">
        <v>41</v>
      </c>
      <c r="G17" s="7">
        <v>1</v>
      </c>
      <c r="H17" s="7">
        <v>1.3</v>
      </c>
      <c r="I17" s="7" t="s">
        <v>42</v>
      </c>
    </row>
    <row r="18" spans="1:9" s="11" customFormat="1" ht="42" customHeight="1">
      <c r="A18" s="6">
        <v>12</v>
      </c>
      <c r="B18" s="7">
        <v>1981</v>
      </c>
      <c r="C18" s="8">
        <f>(54+66+54)/3</f>
        <v>58</v>
      </c>
      <c r="D18" s="9">
        <f t="shared" si="0"/>
        <v>0.6666666666666666</v>
      </c>
      <c r="E18" s="7" t="s">
        <v>43</v>
      </c>
      <c r="F18" s="10" t="s">
        <v>44</v>
      </c>
      <c r="G18" s="7">
        <v>1</v>
      </c>
      <c r="H18" s="7">
        <v>1.3</v>
      </c>
      <c r="I18" s="7" t="s">
        <v>45</v>
      </c>
    </row>
    <row r="19" spans="1:9" s="11" customFormat="1" ht="42" customHeight="1">
      <c r="A19" s="6">
        <v>13</v>
      </c>
      <c r="B19" s="7">
        <v>1963</v>
      </c>
      <c r="C19" s="8">
        <f>(61+53+59)/3</f>
        <v>57.666666666666664</v>
      </c>
      <c r="D19" s="9">
        <f t="shared" si="0"/>
        <v>0.6628352490421455</v>
      </c>
      <c r="E19" s="7" t="s">
        <v>46</v>
      </c>
      <c r="F19" s="10" t="s">
        <v>47</v>
      </c>
      <c r="G19" s="7">
        <v>1</v>
      </c>
      <c r="H19" s="7">
        <v>1.2</v>
      </c>
      <c r="I19" s="7" t="s">
        <v>48</v>
      </c>
    </row>
    <row r="20" spans="1:9" s="11" customFormat="1" ht="42" customHeight="1">
      <c r="A20" s="6">
        <v>14</v>
      </c>
      <c r="B20" s="7">
        <v>1966</v>
      </c>
      <c r="C20" s="8">
        <v>57.5</v>
      </c>
      <c r="D20" s="9">
        <f t="shared" si="0"/>
        <v>0.6609195402298851</v>
      </c>
      <c r="E20" s="7" t="s">
        <v>49</v>
      </c>
      <c r="F20" s="10" t="s">
        <v>50</v>
      </c>
      <c r="G20" s="7">
        <v>1</v>
      </c>
      <c r="H20" s="7">
        <v>1.1</v>
      </c>
      <c r="I20" s="7" t="s">
        <v>51</v>
      </c>
    </row>
    <row r="21" spans="1:9" s="11" customFormat="1" ht="42" customHeight="1">
      <c r="A21" s="6">
        <v>15</v>
      </c>
      <c r="B21" s="7">
        <v>1872</v>
      </c>
      <c r="C21" s="8">
        <f>(59+59+53)/3</f>
        <v>57</v>
      </c>
      <c r="D21" s="9">
        <f t="shared" si="0"/>
        <v>0.6551724137931034</v>
      </c>
      <c r="E21" s="7" t="s">
        <v>53</v>
      </c>
      <c r="F21" s="10" t="s">
        <v>54</v>
      </c>
      <c r="G21" s="7">
        <v>1</v>
      </c>
      <c r="H21" s="7">
        <v>1.3</v>
      </c>
      <c r="I21" s="7" t="s">
        <v>55</v>
      </c>
    </row>
    <row r="22" spans="1:9" s="11" customFormat="1" ht="42" customHeight="1">
      <c r="A22" s="12">
        <v>16</v>
      </c>
      <c r="B22" s="7">
        <v>2098</v>
      </c>
      <c r="C22" s="8">
        <v>57</v>
      </c>
      <c r="D22" s="9">
        <f t="shared" si="0"/>
        <v>0.6551724137931034</v>
      </c>
      <c r="E22" s="7" t="s">
        <v>56</v>
      </c>
      <c r="F22" s="10" t="s">
        <v>57</v>
      </c>
      <c r="G22" s="7">
        <v>1</v>
      </c>
      <c r="H22" s="7">
        <v>1.2</v>
      </c>
      <c r="I22" s="7" t="s">
        <v>58</v>
      </c>
    </row>
    <row r="23" spans="1:9" s="18" customFormat="1" ht="42" customHeight="1">
      <c r="A23" s="28">
        <v>17</v>
      </c>
      <c r="B23" s="29">
        <v>1975</v>
      </c>
      <c r="C23" s="30">
        <f>(59+53+58)/3</f>
        <v>56.666666666666664</v>
      </c>
      <c r="D23" s="31">
        <f t="shared" si="0"/>
        <v>0.6513409961685823</v>
      </c>
      <c r="E23" s="29" t="s">
        <v>59</v>
      </c>
      <c r="F23" s="32" t="s">
        <v>60</v>
      </c>
      <c r="G23" s="29">
        <v>1</v>
      </c>
      <c r="H23" s="29">
        <v>1.3</v>
      </c>
      <c r="I23" s="29" t="s">
        <v>61</v>
      </c>
    </row>
    <row r="24" spans="1:9" ht="42" customHeight="1">
      <c r="A24" s="13">
        <v>18</v>
      </c>
      <c r="B24" s="14">
        <v>2038</v>
      </c>
      <c r="C24" s="15">
        <f>(52+59+59)/3</f>
        <v>56.666666666666664</v>
      </c>
      <c r="D24" s="16">
        <f t="shared" si="0"/>
        <v>0.6513409961685823</v>
      </c>
      <c r="E24" s="14" t="s">
        <v>62</v>
      </c>
      <c r="F24" s="17" t="s">
        <v>63</v>
      </c>
      <c r="G24" s="14">
        <v>1</v>
      </c>
      <c r="H24" s="14">
        <v>1.1</v>
      </c>
      <c r="I24" s="14" t="s">
        <v>64</v>
      </c>
    </row>
    <row r="25" spans="1:9" s="38" customFormat="1" ht="42" customHeight="1">
      <c r="A25" s="33"/>
      <c r="B25" s="34"/>
      <c r="C25" s="35"/>
      <c r="D25" s="36"/>
      <c r="E25" s="34"/>
      <c r="F25" s="37"/>
      <c r="G25" s="34"/>
      <c r="H25" s="34"/>
      <c r="I25" s="34"/>
    </row>
    <row r="26" spans="1:9" ht="42" customHeight="1">
      <c r="A26" s="41" t="s">
        <v>65</v>
      </c>
      <c r="B26" s="41"/>
      <c r="C26" s="41"/>
      <c r="D26" s="41"/>
      <c r="E26" s="41"/>
      <c r="F26" s="41"/>
      <c r="G26" s="41"/>
      <c r="H26" s="41"/>
      <c r="I26" s="41"/>
    </row>
    <row r="27" spans="1:9" s="23" customFormat="1" ht="42" customHeight="1">
      <c r="A27" s="6">
        <v>1</v>
      </c>
      <c r="B27" s="7">
        <v>2003</v>
      </c>
      <c r="C27" s="20">
        <f>(76+63+65)/3</f>
        <v>68</v>
      </c>
      <c r="D27" s="21">
        <f aca="true" t="shared" si="1" ref="D27:D48">C27/87</f>
        <v>0.7816091954022989</v>
      </c>
      <c r="E27" s="7" t="s">
        <v>66</v>
      </c>
      <c r="F27" s="22" t="s">
        <v>67</v>
      </c>
      <c r="G27" s="7">
        <v>2</v>
      </c>
      <c r="H27" s="7">
        <v>2.3</v>
      </c>
      <c r="I27" s="22" t="s">
        <v>68</v>
      </c>
    </row>
    <row r="28" spans="1:9" s="23" customFormat="1" ht="42" customHeight="1">
      <c r="A28" s="6">
        <v>2</v>
      </c>
      <c r="B28" s="7">
        <v>1898</v>
      </c>
      <c r="C28" s="20">
        <v>65.5</v>
      </c>
      <c r="D28" s="21">
        <f t="shared" si="1"/>
        <v>0.7528735632183908</v>
      </c>
      <c r="E28" s="7" t="s">
        <v>69</v>
      </c>
      <c r="F28" s="22" t="s">
        <v>70</v>
      </c>
      <c r="G28" s="7">
        <v>2</v>
      </c>
      <c r="H28" s="7">
        <v>2.4</v>
      </c>
      <c r="I28" s="22" t="s">
        <v>71</v>
      </c>
    </row>
    <row r="29" spans="1:9" s="23" customFormat="1" ht="42" customHeight="1">
      <c r="A29" s="6">
        <v>3</v>
      </c>
      <c r="B29" s="7">
        <v>1884</v>
      </c>
      <c r="C29" s="20">
        <v>65</v>
      </c>
      <c r="D29" s="21">
        <f t="shared" si="1"/>
        <v>0.7471264367816092</v>
      </c>
      <c r="E29" s="7" t="s">
        <v>72</v>
      </c>
      <c r="F29" s="22" t="s">
        <v>73</v>
      </c>
      <c r="G29" s="7">
        <v>2</v>
      </c>
      <c r="H29" s="7">
        <v>2.1</v>
      </c>
      <c r="I29" s="22" t="s">
        <v>74</v>
      </c>
    </row>
    <row r="30" spans="1:9" s="23" customFormat="1" ht="42" customHeight="1">
      <c r="A30" s="6">
        <v>4</v>
      </c>
      <c r="B30" s="7">
        <v>1940</v>
      </c>
      <c r="C30" s="20">
        <v>65</v>
      </c>
      <c r="D30" s="21">
        <f t="shared" si="1"/>
        <v>0.7471264367816092</v>
      </c>
      <c r="E30" s="7" t="s">
        <v>75</v>
      </c>
      <c r="F30" s="22" t="s">
        <v>76</v>
      </c>
      <c r="G30" s="7">
        <v>2</v>
      </c>
      <c r="H30" s="7">
        <v>2.2</v>
      </c>
      <c r="I30" s="22" t="s">
        <v>77</v>
      </c>
    </row>
    <row r="31" spans="1:9" s="23" customFormat="1" ht="42" customHeight="1">
      <c r="A31" s="6">
        <v>5</v>
      </c>
      <c r="B31" s="7">
        <v>1956</v>
      </c>
      <c r="C31" s="20">
        <v>63.5</v>
      </c>
      <c r="D31" s="21">
        <f t="shared" si="1"/>
        <v>0.7298850574712644</v>
      </c>
      <c r="E31" s="7" t="s">
        <v>78</v>
      </c>
      <c r="F31" s="22" t="s">
        <v>79</v>
      </c>
      <c r="G31" s="7">
        <v>2</v>
      </c>
      <c r="H31" s="7">
        <v>2.1</v>
      </c>
      <c r="I31" s="22" t="s">
        <v>80</v>
      </c>
    </row>
    <row r="32" spans="1:9" s="23" customFormat="1" ht="42" customHeight="1">
      <c r="A32" s="6">
        <v>6</v>
      </c>
      <c r="B32" s="7">
        <v>1945</v>
      </c>
      <c r="C32" s="20">
        <f>(57+73+57)/3</f>
        <v>62.333333333333336</v>
      </c>
      <c r="D32" s="21">
        <f t="shared" si="1"/>
        <v>0.7164750957854407</v>
      </c>
      <c r="E32" s="7" t="s">
        <v>81</v>
      </c>
      <c r="F32" s="22" t="s">
        <v>82</v>
      </c>
      <c r="G32" s="7">
        <v>2</v>
      </c>
      <c r="H32" s="7">
        <v>2.3</v>
      </c>
      <c r="I32" s="22" t="s">
        <v>83</v>
      </c>
    </row>
    <row r="33" spans="1:9" s="23" customFormat="1" ht="42" customHeight="1">
      <c r="A33" s="6">
        <v>7</v>
      </c>
      <c r="B33" s="7">
        <v>2498</v>
      </c>
      <c r="C33" s="20">
        <f>(69+58+60)/3</f>
        <v>62.333333333333336</v>
      </c>
      <c r="D33" s="21">
        <f t="shared" si="1"/>
        <v>0.7164750957854407</v>
      </c>
      <c r="E33" s="7" t="s">
        <v>85</v>
      </c>
      <c r="F33" s="22" t="s">
        <v>86</v>
      </c>
      <c r="G33" s="7">
        <v>2</v>
      </c>
      <c r="H33" s="7">
        <v>2.2</v>
      </c>
      <c r="I33" s="22" t="s">
        <v>87</v>
      </c>
    </row>
    <row r="34" spans="1:9" s="23" customFormat="1" ht="42" customHeight="1">
      <c r="A34" s="6">
        <v>8</v>
      </c>
      <c r="B34" s="7">
        <v>1800</v>
      </c>
      <c r="C34" s="20">
        <v>61.5</v>
      </c>
      <c r="D34" s="21">
        <f t="shared" si="1"/>
        <v>0.7068965517241379</v>
      </c>
      <c r="E34" s="7" t="s">
        <v>88</v>
      </c>
      <c r="F34" s="22" t="s">
        <v>89</v>
      </c>
      <c r="G34" s="7">
        <v>2</v>
      </c>
      <c r="H34" s="7">
        <v>2.3</v>
      </c>
      <c r="I34" s="22" t="s">
        <v>90</v>
      </c>
    </row>
    <row r="35" spans="1:9" s="23" customFormat="1" ht="42" customHeight="1">
      <c r="A35" s="6">
        <v>9</v>
      </c>
      <c r="B35" s="7">
        <v>1961</v>
      </c>
      <c r="C35" s="20">
        <v>60</v>
      </c>
      <c r="D35" s="21">
        <f t="shared" si="1"/>
        <v>0.6896551724137931</v>
      </c>
      <c r="E35" s="7" t="s">
        <v>91</v>
      </c>
      <c r="F35" s="22" t="s">
        <v>92</v>
      </c>
      <c r="G35" s="7">
        <v>2</v>
      </c>
      <c r="H35" s="7">
        <v>2.3</v>
      </c>
      <c r="I35" s="22" t="s">
        <v>93</v>
      </c>
    </row>
    <row r="36" spans="1:9" s="23" customFormat="1" ht="42" customHeight="1">
      <c r="A36" s="6">
        <v>10</v>
      </c>
      <c r="B36" s="7">
        <v>1828</v>
      </c>
      <c r="C36" s="20">
        <v>59.5</v>
      </c>
      <c r="D36" s="21">
        <f t="shared" si="1"/>
        <v>0.6839080459770115</v>
      </c>
      <c r="E36" s="7" t="s">
        <v>94</v>
      </c>
      <c r="F36" s="22" t="s">
        <v>84</v>
      </c>
      <c r="G36" s="7">
        <v>2</v>
      </c>
      <c r="H36" s="7">
        <v>2.4</v>
      </c>
      <c r="I36" s="22" t="s">
        <v>95</v>
      </c>
    </row>
    <row r="37" spans="1:9" s="23" customFormat="1" ht="42" customHeight="1">
      <c r="A37" s="6">
        <v>11</v>
      </c>
      <c r="B37" s="7">
        <v>1728</v>
      </c>
      <c r="C37" s="20">
        <v>59</v>
      </c>
      <c r="D37" s="21">
        <f t="shared" si="1"/>
        <v>0.6781609195402298</v>
      </c>
      <c r="E37" s="7" t="s">
        <v>96</v>
      </c>
      <c r="F37" s="22" t="s">
        <v>97</v>
      </c>
      <c r="G37" s="7">
        <v>2</v>
      </c>
      <c r="H37" s="7">
        <v>2.3</v>
      </c>
      <c r="I37" s="22" t="s">
        <v>98</v>
      </c>
    </row>
    <row r="38" spans="1:9" s="23" customFormat="1" ht="42" customHeight="1">
      <c r="A38" s="6">
        <v>12</v>
      </c>
      <c r="B38" s="7">
        <v>1749</v>
      </c>
      <c r="C38" s="20">
        <v>59</v>
      </c>
      <c r="D38" s="21">
        <f t="shared" si="1"/>
        <v>0.6781609195402298</v>
      </c>
      <c r="E38" s="7" t="s">
        <v>99</v>
      </c>
      <c r="F38" s="22" t="s">
        <v>100</v>
      </c>
      <c r="G38" s="7">
        <v>2</v>
      </c>
      <c r="H38" s="7">
        <v>2.3</v>
      </c>
      <c r="I38" s="22" t="s">
        <v>101</v>
      </c>
    </row>
    <row r="39" spans="1:9" s="23" customFormat="1" ht="42" customHeight="1">
      <c r="A39" s="6">
        <v>13</v>
      </c>
      <c r="B39" s="7">
        <v>1947</v>
      </c>
      <c r="C39" s="20">
        <f>(54+64+59)/3</f>
        <v>59</v>
      </c>
      <c r="D39" s="21">
        <f t="shared" si="1"/>
        <v>0.6781609195402298</v>
      </c>
      <c r="E39" s="7" t="s">
        <v>102</v>
      </c>
      <c r="F39" s="22" t="s">
        <v>103</v>
      </c>
      <c r="G39" s="7">
        <v>2</v>
      </c>
      <c r="H39" s="7">
        <v>2.1</v>
      </c>
      <c r="I39" s="22" t="s">
        <v>104</v>
      </c>
    </row>
    <row r="40" spans="1:9" s="23" customFormat="1" ht="42" customHeight="1">
      <c r="A40" s="6">
        <v>14</v>
      </c>
      <c r="B40" s="7">
        <v>1951</v>
      </c>
      <c r="C40" s="20">
        <v>59</v>
      </c>
      <c r="D40" s="21">
        <f t="shared" si="1"/>
        <v>0.6781609195402298</v>
      </c>
      <c r="E40" s="7" t="s">
        <v>105</v>
      </c>
      <c r="F40" s="22" t="s">
        <v>106</v>
      </c>
      <c r="G40" s="7">
        <v>2</v>
      </c>
      <c r="H40" s="7">
        <v>2.3</v>
      </c>
      <c r="I40" s="22" t="s">
        <v>107</v>
      </c>
    </row>
    <row r="41" spans="1:9" s="23" customFormat="1" ht="42" customHeight="1">
      <c r="A41" s="6">
        <v>15</v>
      </c>
      <c r="B41" s="7">
        <v>1886</v>
      </c>
      <c r="C41" s="20">
        <v>58.5</v>
      </c>
      <c r="D41" s="21">
        <f t="shared" si="1"/>
        <v>0.6724137931034483</v>
      </c>
      <c r="E41" s="7" t="s">
        <v>108</v>
      </c>
      <c r="F41" s="22" t="s">
        <v>109</v>
      </c>
      <c r="G41" s="7">
        <v>2</v>
      </c>
      <c r="H41" s="7">
        <v>2.1</v>
      </c>
      <c r="I41" s="22" t="s">
        <v>110</v>
      </c>
    </row>
    <row r="42" spans="1:9" s="23" customFormat="1" ht="42" customHeight="1">
      <c r="A42" s="6">
        <v>16</v>
      </c>
      <c r="B42" s="7">
        <v>1896</v>
      </c>
      <c r="C42" s="20">
        <v>58.5</v>
      </c>
      <c r="D42" s="21">
        <f t="shared" si="1"/>
        <v>0.6724137931034483</v>
      </c>
      <c r="E42" s="7" t="s">
        <v>111</v>
      </c>
      <c r="F42" s="22" t="s">
        <v>112</v>
      </c>
      <c r="G42" s="7">
        <v>2</v>
      </c>
      <c r="H42" s="7">
        <v>2.2</v>
      </c>
      <c r="I42" s="22" t="s">
        <v>113</v>
      </c>
    </row>
    <row r="43" spans="1:9" s="23" customFormat="1" ht="42" customHeight="1">
      <c r="A43" s="6">
        <v>17</v>
      </c>
      <c r="B43" s="7">
        <v>1889</v>
      </c>
      <c r="C43" s="20">
        <f>(54+60+60)/3</f>
        <v>58</v>
      </c>
      <c r="D43" s="21">
        <f t="shared" si="1"/>
        <v>0.6666666666666666</v>
      </c>
      <c r="E43" s="7" t="s">
        <v>114</v>
      </c>
      <c r="F43" s="22" t="s">
        <v>60</v>
      </c>
      <c r="G43" s="7">
        <v>2</v>
      </c>
      <c r="H43" s="7">
        <v>2.3</v>
      </c>
      <c r="I43" s="22" t="s">
        <v>115</v>
      </c>
    </row>
    <row r="44" spans="1:9" s="23" customFormat="1" ht="42" customHeight="1">
      <c r="A44" s="6">
        <v>18</v>
      </c>
      <c r="B44" s="7">
        <v>2464</v>
      </c>
      <c r="C44" s="20">
        <v>57.5</v>
      </c>
      <c r="D44" s="21">
        <f t="shared" si="1"/>
        <v>0.6609195402298851</v>
      </c>
      <c r="E44" s="7" t="s">
        <v>116</v>
      </c>
      <c r="F44" s="22" t="s">
        <v>117</v>
      </c>
      <c r="G44" s="7">
        <v>2</v>
      </c>
      <c r="H44" s="7">
        <v>2.1</v>
      </c>
      <c r="I44" s="22" t="s">
        <v>118</v>
      </c>
    </row>
    <row r="45" spans="1:9" s="23" customFormat="1" ht="42" customHeight="1">
      <c r="A45" s="6">
        <v>19</v>
      </c>
      <c r="B45" s="7">
        <v>1902</v>
      </c>
      <c r="C45" s="20">
        <v>57</v>
      </c>
      <c r="D45" s="21">
        <f t="shared" si="1"/>
        <v>0.6551724137931034</v>
      </c>
      <c r="E45" s="7" t="s">
        <v>119</v>
      </c>
      <c r="F45" s="22" t="s">
        <v>120</v>
      </c>
      <c r="G45" s="7">
        <v>2</v>
      </c>
      <c r="H45" s="7">
        <v>2.2</v>
      </c>
      <c r="I45" s="22" t="s">
        <v>121</v>
      </c>
    </row>
    <row r="46" spans="1:9" s="23" customFormat="1" ht="42" customHeight="1">
      <c r="A46" s="6">
        <v>20</v>
      </c>
      <c r="B46" s="7">
        <v>1927</v>
      </c>
      <c r="C46" s="20">
        <v>57</v>
      </c>
      <c r="D46" s="21">
        <f t="shared" si="1"/>
        <v>0.6551724137931034</v>
      </c>
      <c r="E46" s="7" t="s">
        <v>122</v>
      </c>
      <c r="F46" s="22" t="s">
        <v>52</v>
      </c>
      <c r="G46" s="7">
        <v>2</v>
      </c>
      <c r="H46" s="7">
        <v>2.2</v>
      </c>
      <c r="I46" s="22" t="s">
        <v>123</v>
      </c>
    </row>
    <row r="47" spans="1:9" s="23" customFormat="1" ht="42" customHeight="1">
      <c r="A47" s="12">
        <v>21</v>
      </c>
      <c r="B47" s="7">
        <v>2644</v>
      </c>
      <c r="C47" s="20">
        <v>57</v>
      </c>
      <c r="D47" s="21">
        <f t="shared" si="1"/>
        <v>0.6551724137931034</v>
      </c>
      <c r="E47" s="7" t="s">
        <v>124</v>
      </c>
      <c r="F47" s="22" t="s">
        <v>125</v>
      </c>
      <c r="G47" s="7">
        <v>2</v>
      </c>
      <c r="H47" s="7">
        <v>2.2</v>
      </c>
      <c r="I47" s="22" t="s">
        <v>126</v>
      </c>
    </row>
    <row r="48" spans="1:9" ht="42" customHeight="1">
      <c r="A48" s="24"/>
      <c r="B48" s="14">
        <v>1874</v>
      </c>
      <c r="C48" s="25">
        <f>(51+60+59)/3</f>
        <v>56.666666666666664</v>
      </c>
      <c r="D48" s="26">
        <f t="shared" si="1"/>
        <v>0.6513409961685823</v>
      </c>
      <c r="E48" s="14" t="s">
        <v>127</v>
      </c>
      <c r="F48" s="27" t="s">
        <v>128</v>
      </c>
      <c r="G48" s="14">
        <v>2</v>
      </c>
      <c r="H48" s="14">
        <v>2.1</v>
      </c>
      <c r="I48" s="27" t="s">
        <v>129</v>
      </c>
    </row>
  </sheetData>
  <sheetProtection/>
  <protectedRanges>
    <protectedRange password="CC4D" sqref="C26" name="Περιοχή1_23"/>
    <protectedRange password="CC4D" sqref="C7:C18" name="Περιοχή1_20"/>
    <protectedRange password="CC4D" sqref="C19" name="Περιοχή1_21"/>
    <protectedRange password="CC4D" sqref="C20:C22" name="Περιοχή1_22"/>
    <protectedRange password="CC4D" sqref="C23:C25" name="Περιοχή1_23_2"/>
  </protectedRanges>
  <mergeCells count="2">
    <mergeCell ref="A6:I6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ΓΚΕΡΤΣΟΣ ΔΗΜΗΤΡΗΣ (GERTSOS DIMITRIOS)</dc:creator>
  <cp:keywords/>
  <dc:description/>
  <cp:lastModifiedBy>ΒΟΤΣΑΡΗ ΕΛΕΥΘΕΡΙΑ (VOTSARI ELEFTHERIA)</cp:lastModifiedBy>
  <dcterms:created xsi:type="dcterms:W3CDTF">2017-04-05T09:57:43Z</dcterms:created>
  <dcterms:modified xsi:type="dcterms:W3CDTF">2017-10-10T11:35:17Z</dcterms:modified>
  <cp:category/>
  <cp:version/>
  <cp:contentType/>
  <cp:contentStatus/>
</cp:coreProperties>
</file>